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rbis\Downloads\"/>
    </mc:Choice>
  </mc:AlternateContent>
  <xr:revisionPtr revIDLastSave="0" documentId="8_{E38788AD-A419-4730-B208-A78B76A1D000}" xr6:coauthVersionLast="47" xr6:coauthVersionMax="47" xr10:uidLastSave="{00000000-0000-0000-0000-000000000000}"/>
  <bookViews>
    <workbookView xWindow="-110" yWindow="-110" windowWidth="19420" windowHeight="10420" xr2:uid="{DF35E904-471D-40ED-8F2C-AB3D2D77A94F}"/>
  </bookViews>
  <sheets>
    <sheet name="Лист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6" i="1" l="1"/>
  <c r="C125" i="1"/>
  <c r="C124" i="1"/>
  <c r="C123" i="1"/>
  <c r="C122" i="1"/>
  <c r="C115" i="1"/>
  <c r="C114" i="1"/>
  <c r="C112" i="1"/>
  <c r="C111" i="1"/>
  <c r="C110" i="1"/>
  <c r="C109" i="1"/>
  <c r="C108" i="1"/>
  <c r="C107" i="1"/>
  <c r="C105" i="1"/>
  <c r="C104" i="1"/>
  <c r="C103" i="1"/>
  <c r="C102" i="1"/>
  <c r="C97" i="1"/>
  <c r="C94" i="1"/>
  <c r="C91" i="1"/>
  <c r="C84" i="1"/>
  <c r="C83" i="1"/>
  <c r="C81" i="1"/>
  <c r="C80" i="1"/>
  <c r="C79" i="1"/>
  <c r="C78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49" i="1"/>
  <c r="C48" i="1"/>
  <c r="C45" i="1"/>
  <c r="C44" i="1"/>
  <c r="C43" i="1"/>
  <c r="C42" i="1"/>
  <c r="C41" i="1"/>
  <c r="C38" i="1"/>
  <c r="C37" i="1"/>
  <c r="C36" i="1"/>
  <c r="C29" i="1"/>
  <c r="C28" i="1"/>
  <c r="C27" i="1"/>
</calcChain>
</file>

<file path=xl/sharedStrings.xml><?xml version="1.0" encoding="utf-8"?>
<sst xmlns="http://schemas.openxmlformats.org/spreadsheetml/2006/main" count="228" uniqueCount="118">
  <si>
    <t>НАИМЕНОВАНИЕ ПРОДУКЦИИ</t>
  </si>
  <si>
    <t>Ед. изм.</t>
  </si>
  <si>
    <t>Цена с НДС, руб.</t>
  </si>
  <si>
    <t>(самовывоз с завода)</t>
  </si>
  <si>
    <t>Категория:</t>
  </si>
  <si>
    <t>РОЗНИЧНАЯ</t>
  </si>
  <si>
    <t>КЛАССИКА ПРО 0,7НФ</t>
  </si>
  <si>
    <t>шт.</t>
  </si>
  <si>
    <t>КЛАССИКА 0,9НФ</t>
  </si>
  <si>
    <t>КРАСНАЯ КОРА 0,9НФ</t>
  </si>
  <si>
    <t>КРАСНЫЙ БРИЗ 0,9НФ</t>
  </si>
  <si>
    <t>КЛАССИКА ПРО 0,9НФ</t>
  </si>
  <si>
    <t>АБРИКОС 0,9НФ</t>
  </si>
  <si>
    <t>СВЕТЛО-БЕЖЕВЫЙ 0,7НФ</t>
  </si>
  <si>
    <t>СВЕТЛО-БЕЖЕВЫЙ 0,9НФ</t>
  </si>
  <si>
    <t>КРАСНЫЙ</t>
  </si>
  <si>
    <t>КЛАССИКА 0,7НФ</t>
  </si>
  <si>
    <t>КРАСНАЯ КОРА 0,7НФ</t>
  </si>
  <si>
    <t>КРАСНЫЙ БРИЗ 0,7НФ</t>
  </si>
  <si>
    <t>ДОЛОМИТ ПРО 1НФ</t>
  </si>
  <si>
    <t>КАРАТАУ 1НФ</t>
  </si>
  <si>
    <t>РУБЕЛЛИТ ПРО 1НФ</t>
  </si>
  <si>
    <t>БАЗАЛЬТ 1НФ</t>
  </si>
  <si>
    <t>СИЕНА ЛУЧ 1НФ</t>
  </si>
  <si>
    <t>КАРАТАУ ПРО 1НФ</t>
  </si>
  <si>
    <t>КОРА КЕДРА 1НФ</t>
  </si>
  <si>
    <t>КОРАЛЛ 1НФ</t>
  </si>
  <si>
    <t>СВЕТЛО-ГРАНАТОВЫЙ 1НФ</t>
  </si>
  <si>
    <t>БЕЖЕВЫЙ</t>
  </si>
  <si>
    <t>САФАРИ 0,7НФ</t>
  </si>
  <si>
    <t>БЕЖЕВАЯ КОРА 0,7НФ</t>
  </si>
  <si>
    <t>БЕЖЕВЙ БРИЗ 0,7НФ</t>
  </si>
  <si>
    <t>ПАМИР 1НФ</t>
  </si>
  <si>
    <t>КАПУЧИНО 1НФ</t>
  </si>
  <si>
    <t>БОРДОВЫЙ</t>
  </si>
  <si>
    <t>РОЗОВЫЙ</t>
  </si>
  <si>
    <t>АБРИКОС 0,7НФ</t>
  </si>
  <si>
    <t>РОЗОВАЯ КОРА 0,7НФ</t>
  </si>
  <si>
    <t>РОЗОВЫЙ БРИЗ 0,7НФ</t>
  </si>
  <si>
    <t>ЯНТАРЬ 1НФ</t>
  </si>
  <si>
    <t>КОРИЧНЕВЫЙ</t>
  </si>
  <si>
    <t>МУСКАТ 0,7НФ</t>
  </si>
  <si>
    <t>ЧЕРНАЯ КОРА 0,7НФ</t>
  </si>
  <si>
    <t>ЧЕРНЫЙ БРИЗ 0,7НФ</t>
  </si>
  <si>
    <t>ГАББРО 1НФ</t>
  </si>
  <si>
    <t>СИЕНА 1НФ</t>
  </si>
  <si>
    <t>ГРАФИТ 1НФ</t>
  </si>
  <si>
    <t>РЕЙНИР 1НФ</t>
  </si>
  <si>
    <t>ГАББРО 1,4НФ</t>
  </si>
  <si>
    <t>СИЕНА 1,4НФ</t>
  </si>
  <si>
    <t>ЖЕЛТЫЙ</t>
  </si>
  <si>
    <t>КАРАКУМ 1НФ</t>
  </si>
  <si>
    <t>СВЕТЛО-ЗЕЛЕНЫЙ 1НФ</t>
  </si>
  <si>
    <t>МАЛАХИТ 1НФ</t>
  </si>
  <si>
    <t>СЕРЫЙ</t>
  </si>
  <si>
    <t>СВЕТЛО-СЕРЫЙ 1НФ</t>
  </si>
  <si>
    <t>ГРЕЙ 1НФ</t>
  </si>
  <si>
    <t>СВЕТЛО-БЕЖЕВЫЙ</t>
  </si>
  <si>
    <t>ФИШТ 1НФ</t>
  </si>
  <si>
    <t>ЭЛЬБРУС 1НФ</t>
  </si>
  <si>
    <t>СЕРИЙНЫЕ ПОЗИЦИИ</t>
  </si>
  <si>
    <t>КЛАССИКА 1НФ</t>
  </si>
  <si>
    <t>КЛАССИКА 1,4НФ</t>
  </si>
  <si>
    <t>КРАСНАЯ КОРА 1НФ</t>
  </si>
  <si>
    <t>КРАСНАЯ КОРА 1,4НФ</t>
  </si>
  <si>
    <t>САХАРА 1,4НФ</t>
  </si>
  <si>
    <t>БРОМО 1НФ</t>
  </si>
  <si>
    <t>БРОМО ПРО 1НФ</t>
  </si>
  <si>
    <t>АМБРИМ 1НФ</t>
  </si>
  <si>
    <t>ГАЛЕРАС БАВАРИЯ 1НФ</t>
  </si>
  <si>
    <t>МАГМА 1НФ</t>
  </si>
  <si>
    <t>БРОМО 1,4НФ</t>
  </si>
  <si>
    <t>БРОМО ПРО 1,4НФ</t>
  </si>
  <si>
    <t>АМБРИМ 1,4НФ</t>
  </si>
  <si>
    <t>МАГМА 1,4НФ</t>
  </si>
  <si>
    <t>ГАЛЕРАС БАВАРИЯ 1,4НФ</t>
  </si>
  <si>
    <t>АБРИКОС 1НФ</t>
  </si>
  <si>
    <t>АБРИКОС 1,4НФ</t>
  </si>
  <si>
    <t>РОЗОВАЯ КОРА 1,4НФ</t>
  </si>
  <si>
    <t>ПЕСЧАНАЯ ДЮНА 1,4НФ</t>
  </si>
  <si>
    <t>САФАРИ 1НФ</t>
  </si>
  <si>
    <t>САФАРИ 1,4НФ</t>
  </si>
  <si>
    <t>МУСКАТ 1НФ</t>
  </si>
  <si>
    <t>МУСКАТ 1,4НФ</t>
  </si>
  <si>
    <t>ЗАКАЗНЫЕ ПОЗИЦИИ</t>
  </si>
  <si>
    <t>Клиент обязуется выкупить дополнительно произведенную в результате особенностей технологического процесса лицевую продукцию сверх указанной в заявке потребности, но не более 20% от заказа.</t>
  </si>
  <si>
    <t>ПШЕНИЦА 1НФ</t>
  </si>
  <si>
    <t>ПШЕНИЦА 1,4НФ</t>
  </si>
  <si>
    <t>ГРАНАТ 1НФ</t>
  </si>
  <si>
    <t>ГРАНАТ 1,4НФ</t>
  </si>
  <si>
    <t>СЕРЫЙ ОПАЛ 1НФ</t>
  </si>
  <si>
    <t>СЕРЫЙ ОПАЛ 1,4НФ</t>
  </si>
  <si>
    <t>ЗЕЛЕНЫЙ</t>
  </si>
  <si>
    <t>НЕФРИТ 1НФ</t>
  </si>
  <si>
    <t>РОЗОВАЯ КОРА 1НФ</t>
  </si>
  <si>
    <t>РОЗОВЫЙ БРИЗ 1НФ</t>
  </si>
  <si>
    <t>РОЗОВЫЙ БРИЗ 1,4НФ</t>
  </si>
  <si>
    <t>ПЕСЧАНАЯ ДЮНА 1НФ</t>
  </si>
  <si>
    <t>БЕЖЕВАЯ КОРА 1НФ</t>
  </si>
  <si>
    <t>БЕЖЕВЫЙ БРИЗ 1НФ</t>
  </si>
  <si>
    <t>БЕЖЕВАЯ КОРА 1,4НФ</t>
  </si>
  <si>
    <t>БЕЖЕВЫЙ БРИЗ 1,4НФ</t>
  </si>
  <si>
    <t>ВУЛКАНИЧЕСКИЙ ТУФ 1НФ</t>
  </si>
  <si>
    <t>ВУЛКАНИЧЕСКИЙ ТУФ 1,4НФ</t>
  </si>
  <si>
    <t>Светло-бежевый 1НФ</t>
  </si>
  <si>
    <t>Светло-бежевый 1,4НФ</t>
  </si>
  <si>
    <t>ЧЕРНАЯ КОРА 1НФ</t>
  </si>
  <si>
    <t>ЧЕРНЫЙ БРИЗ 1НФ</t>
  </si>
  <si>
    <t>ЧЕРНАЯ КОРА 1,4НФ</t>
  </si>
  <si>
    <t>ЧЕРНЫЙ БРИЗ 1,4НФ</t>
  </si>
  <si>
    <t>КРАСНЫЙ БРИЗ 1НФ</t>
  </si>
  <si>
    <t>КРАСНЫЙ БРИЗ 1,4НФ</t>
  </si>
  <si>
    <t>САХАРА 1НФ</t>
  </si>
  <si>
    <t>МАГМА ПРО 1НФ</t>
  </si>
  <si>
    <t>МАГМА ПРО 1,4НФ</t>
  </si>
  <si>
    <t>Продукция упаковывается в термоусадочную пленку и поставляется на деревянных поддонах.</t>
  </si>
  <si>
    <t>По заявке покупателя керамическая продукция может быть упакована в утолщенную пленку.</t>
  </si>
  <si>
    <t>* в цену включена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</si>
</sst>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₽&quot;"/>
  </numFmts>
  <fonts count="28">
    <font>
      <sz val="10"/>
      <color theme="1"/>
      <name val="Liberation Sans"/>
      <charset val="204"/>
    </font>
    <font>
      <sz val="10"/>
      <color theme="1"/>
      <name val="Liberation Sans"/>
      <charset val="204"/>
    </font>
    <font>
      <b/>
      <sz val="10"/>
      <color theme="1"/>
      <name val="Liberation Sans"/>
      <charset val="204"/>
    </font>
    <font>
      <b/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b/>
      <sz val="18"/>
      <color rgb="FF000000"/>
      <name val="Liberation Sans"/>
      <charset val="204"/>
    </font>
    <font>
      <b/>
      <sz val="12"/>
      <color rgb="FF000000"/>
      <name val="Liberation Sans"/>
      <charset val="204"/>
    </font>
    <font>
      <u/>
      <sz val="10"/>
      <color rgb="FF0000EE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b/>
      <i/>
      <u/>
      <sz val="10"/>
      <color theme="1"/>
      <name val="Liberation Sans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rgb="FFFFFFFF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4C883"/>
        <bgColor rgb="FFF4C883"/>
      </patternFill>
    </fill>
    <fill>
      <patternFill patternType="solid">
        <fgColor rgb="FFF4B183"/>
        <bgColor rgb="FFF4B183"/>
      </patternFill>
    </fill>
    <fill>
      <patternFill patternType="solid">
        <fgColor rgb="FFFFFFFF"/>
        <bgColor rgb="FFFFFFFF"/>
      </patternFill>
    </fill>
    <fill>
      <patternFill patternType="solid">
        <fgColor rgb="FF0D0D0D"/>
        <bgColor rgb="FF0D0D0D"/>
      </patternFill>
    </fill>
    <fill>
      <patternFill patternType="solid">
        <fgColor rgb="FFDBDBDB"/>
        <bgColor rgb="FFDBDBDB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16" fillId="9" borderId="3" xfId="0" applyFont="1" applyFill="1" applyBorder="1" applyAlignment="1" applyProtection="1">
      <alignment horizontal="center" vertical="center" wrapText="1"/>
    </xf>
    <xf numFmtId="0" fontId="0" fillId="10" borderId="0" xfId="0" applyFill="1"/>
    <xf numFmtId="0" fontId="0" fillId="9" borderId="0" xfId="0" applyFill="1"/>
    <xf numFmtId="0" fontId="17" fillId="0" borderId="3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center" vertical="center" wrapText="1"/>
    </xf>
    <xf numFmtId="164" fontId="18" fillId="0" borderId="3" xfId="0" applyNumberFormat="1" applyFont="1" applyBorder="1" applyAlignment="1" applyProtection="1">
      <alignment horizontal="center" vertical="center" wrapText="1"/>
    </xf>
    <xf numFmtId="0" fontId="19" fillId="9" borderId="3" xfId="0" applyFont="1" applyFill="1" applyBorder="1" applyAlignment="1" applyProtection="1">
      <alignment horizontal="center" vertical="center" wrapText="1"/>
    </xf>
    <xf numFmtId="0" fontId="20" fillId="9" borderId="3" xfId="0" applyFont="1" applyFill="1" applyBorder="1" applyAlignment="1" applyProtection="1">
      <alignment horizontal="left" vertical="center" wrapText="1"/>
    </xf>
    <xf numFmtId="0" fontId="17" fillId="0" borderId="4" xfId="0" applyFont="1" applyBorder="1" applyAlignment="1" applyProtection="1">
      <alignment horizontal="left" vertical="center" wrapText="1"/>
    </xf>
    <xf numFmtId="0" fontId="21" fillId="0" borderId="3" xfId="0" applyFont="1" applyBorder="1" applyAlignment="1" applyProtection="1">
      <alignment horizontal="left" vertical="center" wrapText="1"/>
    </xf>
    <xf numFmtId="0" fontId="18" fillId="9" borderId="3" xfId="0" applyFont="1" applyFill="1" applyBorder="1" applyAlignment="1" applyProtection="1">
      <alignment horizontal="center" vertical="center"/>
    </xf>
    <xf numFmtId="0" fontId="17" fillId="9" borderId="3" xfId="0" applyFont="1" applyFill="1" applyBorder="1" applyAlignment="1" applyProtection="1">
      <alignment horizontal="center" vertical="center" wrapText="1"/>
    </xf>
    <xf numFmtId="164" fontId="18" fillId="9" borderId="3" xfId="0" applyNumberFormat="1" applyFont="1" applyFill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 wrapText="1"/>
    </xf>
    <xf numFmtId="0" fontId="18" fillId="9" borderId="4" xfId="0" applyFont="1" applyFill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left" vertical="center" wrapText="1"/>
    </xf>
    <xf numFmtId="0" fontId="19" fillId="9" borderId="4" xfId="0" applyFont="1" applyFill="1" applyBorder="1" applyAlignment="1" applyProtection="1">
      <alignment horizontal="center" vertical="center" wrapText="1"/>
    </xf>
    <xf numFmtId="0" fontId="18" fillId="9" borderId="3" xfId="0" applyFont="1" applyFill="1" applyBorder="1" applyAlignment="1" applyProtection="1">
      <alignment horizontal="center" vertical="center" wrapText="1"/>
    </xf>
    <xf numFmtId="0" fontId="20" fillId="9" borderId="5" xfId="0" applyFont="1" applyFill="1" applyBorder="1" applyAlignment="1" applyProtection="1">
      <alignment horizontal="left" vertical="center" wrapText="1"/>
    </xf>
    <xf numFmtId="0" fontId="18" fillId="9" borderId="4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horizontal="center" vertical="center" wrapText="1"/>
    </xf>
    <xf numFmtId="0" fontId="0" fillId="11" borderId="0" xfId="0" applyFill="1"/>
    <xf numFmtId="0" fontId="23" fillId="9" borderId="3" xfId="0" applyFont="1" applyFill="1" applyBorder="1" applyAlignment="1" applyProtection="1">
      <alignment horizontal="center" vertical="center" wrapText="1"/>
    </xf>
    <xf numFmtId="0" fontId="24" fillId="9" borderId="3" xfId="0" applyFont="1" applyFill="1" applyBorder="1" applyAlignment="1" applyProtection="1">
      <alignment horizontal="left" vertical="center" wrapText="1"/>
    </xf>
    <xf numFmtId="0" fontId="26" fillId="0" borderId="0" xfId="0" applyFont="1" applyAlignment="1" applyProtection="1"/>
    <xf numFmtId="0" fontId="26" fillId="0" borderId="0" xfId="0" applyFont="1" applyAlignment="1" applyProtection="1">
      <alignment horizontal="center"/>
    </xf>
    <xf numFmtId="0" fontId="27" fillId="0" borderId="0" xfId="0" applyFont="1" applyAlignment="1" applyProtection="1"/>
    <xf numFmtId="0" fontId="14" fillId="9" borderId="2" xfId="0" applyFont="1" applyFill="1" applyBorder="1" applyAlignment="1" applyProtection="1">
      <alignment horizontal="center" vertical="center" wrapText="1"/>
    </xf>
    <xf numFmtId="0" fontId="15" fillId="9" borderId="3" xfId="0" applyFont="1" applyFill="1" applyBorder="1" applyAlignment="1" applyProtection="1">
      <alignment horizontal="center" vertical="center" wrapText="1"/>
    </xf>
    <xf numFmtId="0" fontId="16" fillId="9" borderId="3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12" borderId="4" xfId="0" applyFont="1" applyFill="1" applyBorder="1" applyAlignment="1" applyProtection="1">
      <alignment horizontal="center" vertical="center" wrapText="1"/>
    </xf>
    <xf numFmtId="0" fontId="16" fillId="13" borderId="4" xfId="0" applyFont="1" applyFill="1" applyBorder="1" applyAlignment="1" applyProtection="1">
      <alignment horizontal="left" vertical="center" wrapText="1"/>
    </xf>
    <xf numFmtId="0" fontId="18" fillId="13" borderId="3" xfId="0" applyFont="1" applyFill="1" applyBorder="1" applyAlignment="1" applyProtection="1">
      <alignment horizontal="left" vertical="center" wrapText="1"/>
    </xf>
    <xf numFmtId="0" fontId="25" fillId="13" borderId="3" xfId="0" applyFont="1" applyFill="1" applyBorder="1" applyAlignment="1" applyProtection="1">
      <alignment horizontal="left" vertical="center" wrapText="1"/>
    </xf>
  </cellXfs>
  <cellStyles count="19">
    <cellStyle name="Accent" xfId="1" xr:uid="{06376A76-EBBB-4704-9D9B-8477F5C3C0BE}"/>
    <cellStyle name="Accent 1" xfId="2" xr:uid="{DACC93E1-FF8E-4091-A95A-2B55FD53BFC3}"/>
    <cellStyle name="Accent 2" xfId="3" xr:uid="{8027F584-09BA-47C7-B1FF-B3406CD63500}"/>
    <cellStyle name="Accent 3" xfId="4" xr:uid="{1D2877F5-73D5-46C2-B82E-9051BDD7DA8C}"/>
    <cellStyle name="Bad" xfId="5" xr:uid="{7A49DD42-A6AC-49C6-ABF7-36DC941358B2}"/>
    <cellStyle name="Error" xfId="6" xr:uid="{ADC5D024-3261-4663-9F0F-A44524278A2D}"/>
    <cellStyle name="Footnote" xfId="7" xr:uid="{76DF50FB-CF3D-4A02-963F-2CCACD2A53AA}"/>
    <cellStyle name="Good" xfId="8" xr:uid="{00AB0B7A-61E4-4377-9C9F-1952F1B01549}"/>
    <cellStyle name="Heading" xfId="9" xr:uid="{F41A5DDE-4B34-44CF-A988-0595DF950BF8}"/>
    <cellStyle name="Heading 1" xfId="10" xr:uid="{0C58141D-4387-4BAC-A166-289257C1AB3B}"/>
    <cellStyle name="Heading 2" xfId="11" xr:uid="{CADE735B-933F-4F0F-A731-456D27BD9421}"/>
    <cellStyle name="Hyperlink" xfId="12" xr:uid="{37F15196-8F5A-479C-B6E6-7803D50176B1}"/>
    <cellStyle name="Neutral" xfId="13" xr:uid="{4BEEA5D0-3BA6-4A45-8F4C-E7832F2B3802}"/>
    <cellStyle name="Note" xfId="14" xr:uid="{F059DEEF-0BA0-4E85-9045-8AA42311CB25}"/>
    <cellStyle name="Result" xfId="15" xr:uid="{4436B250-EE93-4D46-B42D-16D28CC040B3}"/>
    <cellStyle name="Status" xfId="16" xr:uid="{A97ECED3-C030-44BB-ADA3-95EE39518938}"/>
    <cellStyle name="Text" xfId="17" xr:uid="{154B590E-C58F-46BD-BAEB-5C931EDF2AE0}"/>
    <cellStyle name="Warning" xfId="18" xr:uid="{02340F43-8B4A-4A90-B2DB-585F1DF40D76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83F4-3BA5-427A-8A21-772E256BBA09}">
  <dimension ref="A1:F130"/>
  <sheetViews>
    <sheetView tabSelected="1" topLeftCell="A117" workbookViewId="0">
      <selection activeCell="C119" sqref="C119"/>
    </sheetView>
  </sheetViews>
  <sheetFormatPr defaultColWidth="11.6328125" defaultRowHeight="12.75"/>
  <cols>
    <col min="1" max="1" width="48.36328125" style="26" customWidth="1"/>
    <col min="2" max="2" width="9.36328125" style="26" customWidth="1"/>
    <col min="3" max="3" width="35" style="26" customWidth="1"/>
    <col min="4" max="6" width="11.6328125" hidden="1" customWidth="1"/>
    <col min="7" max="7" width="11.6328125" customWidth="1"/>
  </cols>
  <sheetData>
    <row r="1" spans="1:6" ht="14">
      <c r="A1" s="29" t="s">
        <v>0</v>
      </c>
      <c r="B1" s="29" t="s">
        <v>1</v>
      </c>
      <c r="C1" s="30" t="s">
        <v>2</v>
      </c>
      <c r="D1" s="30"/>
      <c r="E1" s="30"/>
      <c r="F1" s="30"/>
    </row>
    <row r="2" spans="1:6" ht="13">
      <c r="A2" s="29"/>
      <c r="B2" s="29"/>
      <c r="C2" s="31" t="s">
        <v>3</v>
      </c>
      <c r="D2" s="31"/>
      <c r="E2" s="31"/>
      <c r="F2" s="2"/>
    </row>
    <row r="3" spans="1:6" ht="13">
      <c r="A3" s="29"/>
      <c r="B3" s="29"/>
      <c r="C3" s="31" t="s">
        <v>4</v>
      </c>
      <c r="D3" s="31"/>
      <c r="E3" s="2"/>
      <c r="F3" s="2"/>
    </row>
    <row r="4" spans="1:6" ht="13">
      <c r="A4" s="29"/>
      <c r="B4" s="29"/>
      <c r="C4" s="1" t="s">
        <v>5</v>
      </c>
      <c r="D4" s="3"/>
      <c r="E4" s="2"/>
      <c r="F4" s="2"/>
    </row>
    <row r="5" spans="1:6" ht="12.5">
      <c r="A5" s="4" t="s">
        <v>6</v>
      </c>
      <c r="B5" s="5" t="s">
        <v>7</v>
      </c>
      <c r="C5" s="6">
        <v>24.8</v>
      </c>
    </row>
    <row r="6" spans="1:6" ht="12.5">
      <c r="A6" s="4" t="s">
        <v>8</v>
      </c>
      <c r="B6" s="5" t="s">
        <v>7</v>
      </c>
      <c r="C6" s="6">
        <v>21.6</v>
      </c>
    </row>
    <row r="7" spans="1:6" ht="12.5">
      <c r="A7" s="4" t="s">
        <v>9</v>
      </c>
      <c r="B7" s="5" t="s">
        <v>7</v>
      </c>
      <c r="C7" s="6">
        <v>23.49</v>
      </c>
    </row>
    <row r="8" spans="1:6" ht="12.5">
      <c r="A8" s="4" t="s">
        <v>10</v>
      </c>
      <c r="B8" s="5" t="s">
        <v>7</v>
      </c>
      <c r="C8" s="6">
        <v>23.49</v>
      </c>
    </row>
    <row r="9" spans="1:6" ht="12.5">
      <c r="A9" s="4" t="s">
        <v>11</v>
      </c>
      <c r="B9" s="5" t="s">
        <v>7</v>
      </c>
      <c r="C9" s="6">
        <v>25.4</v>
      </c>
    </row>
    <row r="10" spans="1:6" ht="12.5">
      <c r="A10" s="4" t="s">
        <v>12</v>
      </c>
      <c r="B10" s="5" t="s">
        <v>7</v>
      </c>
      <c r="C10" s="6">
        <v>30.3</v>
      </c>
    </row>
    <row r="11" spans="1:6" ht="12.5">
      <c r="A11" s="4" t="s">
        <v>13</v>
      </c>
      <c r="B11" s="5" t="s">
        <v>7</v>
      </c>
      <c r="C11" s="6">
        <v>44.5</v>
      </c>
    </row>
    <row r="12" spans="1:6" ht="12.5">
      <c r="A12" s="4" t="s">
        <v>14</v>
      </c>
      <c r="B12" s="5" t="s">
        <v>7</v>
      </c>
      <c r="C12" s="6">
        <v>46</v>
      </c>
    </row>
    <row r="13" spans="1:6" ht="12.5">
      <c r="A13" s="7" t="s">
        <v>15</v>
      </c>
      <c r="B13" s="8"/>
      <c r="C13" s="8"/>
    </row>
    <row r="14" spans="1:6" ht="12.5">
      <c r="A14" s="4" t="s">
        <v>16</v>
      </c>
      <c r="B14" s="5" t="s">
        <v>7</v>
      </c>
      <c r="C14" s="6">
        <v>20.88</v>
      </c>
    </row>
    <row r="15" spans="1:6" ht="12.5">
      <c r="A15" s="4" t="s">
        <v>17</v>
      </c>
      <c r="B15" s="5" t="s">
        <v>7</v>
      </c>
      <c r="C15" s="6">
        <v>22.68</v>
      </c>
    </row>
    <row r="16" spans="1:6" ht="12.5">
      <c r="A16" s="4" t="s">
        <v>18</v>
      </c>
      <c r="B16" s="5" t="s">
        <v>7</v>
      </c>
      <c r="C16" s="6">
        <v>22.68</v>
      </c>
    </row>
    <row r="17" spans="1:3" ht="12.5">
      <c r="A17" s="9" t="s">
        <v>19</v>
      </c>
      <c r="B17" s="5" t="s">
        <v>7</v>
      </c>
      <c r="C17" s="6">
        <v>59</v>
      </c>
    </row>
    <row r="18" spans="1:3" ht="12.5">
      <c r="A18" s="9" t="s">
        <v>20</v>
      </c>
      <c r="B18" s="5" t="s">
        <v>7</v>
      </c>
      <c r="C18" s="6">
        <v>35</v>
      </c>
    </row>
    <row r="19" spans="1:3" ht="12.5">
      <c r="A19" s="9" t="s">
        <v>21</v>
      </c>
      <c r="B19" s="5" t="s">
        <v>7</v>
      </c>
      <c r="C19" s="6">
        <v>50</v>
      </c>
    </row>
    <row r="20" spans="1:3" ht="12.5">
      <c r="A20" s="9" t="s">
        <v>22</v>
      </c>
      <c r="B20" s="5" t="s">
        <v>7</v>
      </c>
      <c r="C20" s="6">
        <v>45</v>
      </c>
    </row>
    <row r="21" spans="1:3" ht="12.5">
      <c r="A21" s="9" t="s">
        <v>23</v>
      </c>
      <c r="B21" s="5" t="s">
        <v>7</v>
      </c>
      <c r="C21" s="6">
        <v>50</v>
      </c>
    </row>
    <row r="22" spans="1:3" ht="12.5">
      <c r="A22" s="9" t="s">
        <v>24</v>
      </c>
      <c r="B22" s="5" t="s">
        <v>7</v>
      </c>
      <c r="C22" s="6">
        <v>45</v>
      </c>
    </row>
    <row r="23" spans="1:3" ht="12.5">
      <c r="A23" s="9" t="s">
        <v>25</v>
      </c>
      <c r="B23" s="5" t="s">
        <v>7</v>
      </c>
      <c r="C23" s="6">
        <v>50</v>
      </c>
    </row>
    <row r="24" spans="1:3" ht="12.5">
      <c r="A24" s="9" t="s">
        <v>26</v>
      </c>
      <c r="B24" s="5" t="s">
        <v>7</v>
      </c>
      <c r="C24" s="6">
        <v>52</v>
      </c>
    </row>
    <row r="25" spans="1:3" ht="12.5">
      <c r="A25" s="10" t="s">
        <v>27</v>
      </c>
      <c r="B25" s="5" t="s">
        <v>7</v>
      </c>
      <c r="C25" s="6">
        <v>40</v>
      </c>
    </row>
    <row r="26" spans="1:3" ht="12.5">
      <c r="A26" s="11" t="s">
        <v>28</v>
      </c>
      <c r="B26" s="12"/>
      <c r="C26" s="13"/>
    </row>
    <row r="27" spans="1:3" ht="12.5">
      <c r="A27" s="4" t="s">
        <v>29</v>
      </c>
      <c r="B27" s="5" t="s">
        <v>7</v>
      </c>
      <c r="C27" s="6">
        <f>33.84+10.95</f>
        <v>44.790000000000006</v>
      </c>
    </row>
    <row r="28" spans="1:3" ht="12.5">
      <c r="A28" s="4" t="s">
        <v>30</v>
      </c>
      <c r="B28" s="5" t="s">
        <v>7</v>
      </c>
      <c r="C28" s="6">
        <f>35.7+10.95</f>
        <v>46.650000000000006</v>
      </c>
    </row>
    <row r="29" spans="1:3" ht="12.5">
      <c r="A29" s="4" t="s">
        <v>31</v>
      </c>
      <c r="B29" s="5" t="s">
        <v>7</v>
      </c>
      <c r="C29" s="6">
        <f>35.7+10.95</f>
        <v>46.650000000000006</v>
      </c>
    </row>
    <row r="30" spans="1:3" ht="12.5">
      <c r="A30" s="14" t="s">
        <v>32</v>
      </c>
      <c r="B30" s="5" t="s">
        <v>7</v>
      </c>
      <c r="C30" s="6">
        <v>50</v>
      </c>
    </row>
    <row r="31" spans="1:3" ht="12.5">
      <c r="A31" s="15" t="s">
        <v>33</v>
      </c>
      <c r="B31" s="5" t="s">
        <v>7</v>
      </c>
      <c r="C31" s="6">
        <v>50</v>
      </c>
    </row>
    <row r="32" spans="1:3" ht="12.5">
      <c r="A32" s="11" t="s">
        <v>34</v>
      </c>
      <c r="B32" s="12"/>
      <c r="C32" s="13"/>
    </row>
    <row r="33" spans="1:3" ht="12.5">
      <c r="A33" s="9" t="s">
        <v>26</v>
      </c>
      <c r="B33" s="5" t="s">
        <v>7</v>
      </c>
      <c r="C33" s="6">
        <v>52</v>
      </c>
    </row>
    <row r="34" spans="1:3" ht="12.5">
      <c r="A34" s="10" t="s">
        <v>27</v>
      </c>
      <c r="B34" s="5" t="s">
        <v>7</v>
      </c>
      <c r="C34" s="6">
        <v>40</v>
      </c>
    </row>
    <row r="35" spans="1:3" ht="12.5">
      <c r="A35" s="16" t="s">
        <v>35</v>
      </c>
      <c r="B35" s="12"/>
      <c r="C35" s="13"/>
    </row>
    <row r="36" spans="1:3" ht="12.5">
      <c r="A36" s="14" t="s">
        <v>36</v>
      </c>
      <c r="B36" s="5" t="s">
        <v>7</v>
      </c>
      <c r="C36" s="6">
        <f>29.7</f>
        <v>29.7</v>
      </c>
    </row>
    <row r="37" spans="1:3" ht="12.5">
      <c r="A37" s="14" t="s">
        <v>37</v>
      </c>
      <c r="B37" s="5" t="s">
        <v>7</v>
      </c>
      <c r="C37" s="6">
        <f>31.56</f>
        <v>31.56</v>
      </c>
    </row>
    <row r="38" spans="1:3" ht="12.5">
      <c r="A38" s="14" t="s">
        <v>38</v>
      </c>
      <c r="B38" s="5" t="s">
        <v>7</v>
      </c>
      <c r="C38" s="6">
        <f>31.56</f>
        <v>31.56</v>
      </c>
    </row>
    <row r="39" spans="1:3" ht="12.5">
      <c r="A39" s="17" t="s">
        <v>39</v>
      </c>
      <c r="B39" s="5" t="s">
        <v>7</v>
      </c>
      <c r="C39" s="6">
        <v>50</v>
      </c>
    </row>
    <row r="40" spans="1:3" ht="12.5">
      <c r="A40" s="16" t="s">
        <v>40</v>
      </c>
      <c r="B40" s="12"/>
      <c r="C40" s="13"/>
    </row>
    <row r="41" spans="1:3" ht="12.5">
      <c r="A41" s="14" t="s">
        <v>41</v>
      </c>
      <c r="B41" s="5" t="s">
        <v>7</v>
      </c>
      <c r="C41" s="6">
        <f>40.21</f>
        <v>40.21</v>
      </c>
    </row>
    <row r="42" spans="1:3" ht="12.5">
      <c r="A42" s="14" t="s">
        <v>42</v>
      </c>
      <c r="B42" s="5" t="s">
        <v>7</v>
      </c>
      <c r="C42" s="6">
        <f>42.07</f>
        <v>42.07</v>
      </c>
    </row>
    <row r="43" spans="1:3" ht="12.5">
      <c r="A43" s="14" t="s">
        <v>43</v>
      </c>
      <c r="B43" s="5" t="s">
        <v>7</v>
      </c>
      <c r="C43" s="6">
        <f>42.07</f>
        <v>42.07</v>
      </c>
    </row>
    <row r="44" spans="1:3" ht="12.5">
      <c r="A44" s="10" t="s">
        <v>44</v>
      </c>
      <c r="B44" s="5" t="s">
        <v>7</v>
      </c>
      <c r="C44" s="6">
        <f>51+1.2</f>
        <v>52.2</v>
      </c>
    </row>
    <row r="45" spans="1:3" ht="12.5">
      <c r="A45" s="10" t="s">
        <v>45</v>
      </c>
      <c r="B45" s="5" t="s">
        <v>7</v>
      </c>
      <c r="C45" s="6">
        <f>51+1.2</f>
        <v>52.2</v>
      </c>
    </row>
    <row r="46" spans="1:3" ht="12.5">
      <c r="A46" s="10" t="s">
        <v>46</v>
      </c>
      <c r="B46" s="5" t="s">
        <v>7</v>
      </c>
      <c r="C46" s="6">
        <v>65</v>
      </c>
    </row>
    <row r="47" spans="1:3" ht="12.5">
      <c r="A47" s="17" t="s">
        <v>47</v>
      </c>
      <c r="B47" s="5" t="s">
        <v>7</v>
      </c>
      <c r="C47" s="6">
        <v>55</v>
      </c>
    </row>
    <row r="48" spans="1:3" ht="12.5">
      <c r="A48" s="17" t="s">
        <v>48</v>
      </c>
      <c r="B48" s="5" t="s">
        <v>7</v>
      </c>
      <c r="C48" s="6">
        <f>61.3+1.2</f>
        <v>62.5</v>
      </c>
    </row>
    <row r="49" spans="1:6" ht="12.5">
      <c r="A49" s="17" t="s">
        <v>49</v>
      </c>
      <c r="B49" s="5" t="s">
        <v>7</v>
      </c>
      <c r="C49" s="6">
        <f>61.3+1.2</f>
        <v>62.5</v>
      </c>
    </row>
    <row r="50" spans="1:6" ht="12.5">
      <c r="A50" s="18" t="s">
        <v>50</v>
      </c>
      <c r="B50" s="19"/>
      <c r="C50" s="13"/>
    </row>
    <row r="51" spans="1:6" ht="12.5">
      <c r="A51" s="17" t="s">
        <v>51</v>
      </c>
      <c r="B51" s="5" t="s">
        <v>7</v>
      </c>
      <c r="C51" s="6">
        <v>50</v>
      </c>
    </row>
    <row r="52" spans="1:6" ht="12.5">
      <c r="A52" s="18" t="s">
        <v>52</v>
      </c>
      <c r="B52" s="12"/>
      <c r="C52" s="13">
        <v>85</v>
      </c>
    </row>
    <row r="53" spans="1:6" ht="12.5">
      <c r="A53" s="17" t="s">
        <v>53</v>
      </c>
      <c r="B53" s="5" t="s">
        <v>7</v>
      </c>
      <c r="C53" s="6">
        <v>90</v>
      </c>
    </row>
    <row r="54" spans="1:6" ht="12.5">
      <c r="A54" s="18" t="s">
        <v>54</v>
      </c>
      <c r="B54" s="12"/>
      <c r="C54" s="13"/>
    </row>
    <row r="55" spans="1:6" ht="12.5">
      <c r="A55" s="15" t="s">
        <v>55</v>
      </c>
      <c r="B55" s="5" t="s">
        <v>7</v>
      </c>
      <c r="C55" s="6">
        <v>65</v>
      </c>
    </row>
    <row r="56" spans="1:6" ht="12.5">
      <c r="A56" s="9" t="s">
        <v>56</v>
      </c>
      <c r="B56" s="5" t="s">
        <v>7</v>
      </c>
      <c r="C56" s="6">
        <v>67</v>
      </c>
    </row>
    <row r="57" spans="1:6" ht="12.5">
      <c r="A57" s="18" t="s">
        <v>57</v>
      </c>
      <c r="B57" s="19"/>
      <c r="C57" s="13"/>
    </row>
    <row r="58" spans="1:6" ht="12.5">
      <c r="A58" s="17" t="s">
        <v>58</v>
      </c>
      <c r="B58" s="5" t="s">
        <v>7</v>
      </c>
      <c r="C58" s="6">
        <v>55</v>
      </c>
    </row>
    <row r="59" spans="1:6" ht="12.5">
      <c r="A59" s="17" t="s">
        <v>59</v>
      </c>
      <c r="B59" s="5" t="s">
        <v>7</v>
      </c>
      <c r="C59" s="6">
        <v>55</v>
      </c>
    </row>
    <row r="60" spans="1:6" ht="15.5">
      <c r="A60" s="32" t="s">
        <v>60</v>
      </c>
      <c r="B60" s="32"/>
      <c r="C60" s="32"/>
      <c r="D60" s="32"/>
      <c r="E60" s="32"/>
      <c r="F60" s="32"/>
    </row>
    <row r="61" spans="1:6" ht="12.5">
      <c r="A61" s="18" t="s">
        <v>15</v>
      </c>
      <c r="B61" s="20"/>
      <c r="C61" s="8"/>
    </row>
    <row r="62" spans="1:6" ht="12.5">
      <c r="A62" s="15" t="s">
        <v>61</v>
      </c>
      <c r="B62" s="5" t="s">
        <v>7</v>
      </c>
      <c r="C62" s="6">
        <f>21.9+1</f>
        <v>22.9</v>
      </c>
    </row>
    <row r="63" spans="1:6" ht="12.5">
      <c r="A63" s="15" t="s">
        <v>62</v>
      </c>
      <c r="B63" s="5" t="s">
        <v>7</v>
      </c>
      <c r="C63" s="6">
        <f>26+2+3</f>
        <v>31</v>
      </c>
    </row>
    <row r="64" spans="1:6" ht="12.5">
      <c r="A64" s="10" t="s">
        <v>63</v>
      </c>
      <c r="B64" s="5" t="s">
        <v>7</v>
      </c>
      <c r="C64" s="6">
        <f>22.9+2</f>
        <v>24.9</v>
      </c>
    </row>
    <row r="65" spans="1:3" ht="12.5">
      <c r="A65" s="15" t="s">
        <v>64</v>
      </c>
      <c r="B65" s="5" t="s">
        <v>7</v>
      </c>
      <c r="C65" s="6">
        <f>28+3+2.7</f>
        <v>33.700000000000003</v>
      </c>
    </row>
    <row r="66" spans="1:3" ht="12.5">
      <c r="A66" s="15" t="s">
        <v>65</v>
      </c>
      <c r="B66" s="5" t="s">
        <v>7</v>
      </c>
      <c r="C66" s="6">
        <f>28+4+2.7</f>
        <v>34.700000000000003</v>
      </c>
    </row>
    <row r="67" spans="1:3" ht="12.5">
      <c r="A67" s="15" t="s">
        <v>66</v>
      </c>
      <c r="B67" s="5" t="s">
        <v>7</v>
      </c>
      <c r="C67" s="6">
        <f>28.7+1.3</f>
        <v>30</v>
      </c>
    </row>
    <row r="68" spans="1:3" ht="12.5">
      <c r="A68" s="15" t="s">
        <v>67</v>
      </c>
      <c r="B68" s="5" t="s">
        <v>7</v>
      </c>
      <c r="C68" s="6">
        <f>28.7+1.3</f>
        <v>30</v>
      </c>
    </row>
    <row r="69" spans="1:3" ht="12.5">
      <c r="A69" s="15" t="s">
        <v>68</v>
      </c>
      <c r="B69" s="5" t="s">
        <v>7</v>
      </c>
      <c r="C69" s="6">
        <f>22.9+1.8+3+1.3</f>
        <v>29</v>
      </c>
    </row>
    <row r="70" spans="1:3" ht="12.5">
      <c r="A70" s="15" t="s">
        <v>69</v>
      </c>
      <c r="B70" s="5" t="s">
        <v>7</v>
      </c>
      <c r="C70" s="6">
        <f>30+1</f>
        <v>31</v>
      </c>
    </row>
    <row r="71" spans="1:3" ht="12.5">
      <c r="A71" s="9" t="s">
        <v>70</v>
      </c>
      <c r="B71" s="5" t="s">
        <v>7</v>
      </c>
      <c r="C71" s="6">
        <f>28+1</f>
        <v>29</v>
      </c>
    </row>
    <row r="72" spans="1:3" ht="12.5">
      <c r="A72" s="15" t="s">
        <v>71</v>
      </c>
      <c r="B72" s="5" t="s">
        <v>7</v>
      </c>
      <c r="C72" s="6">
        <f>36+1.5</f>
        <v>37.5</v>
      </c>
    </row>
    <row r="73" spans="1:3" ht="12.5">
      <c r="A73" s="15" t="s">
        <v>72</v>
      </c>
      <c r="B73" s="5" t="s">
        <v>7</v>
      </c>
      <c r="C73" s="6">
        <f>36+1.5</f>
        <v>37.5</v>
      </c>
    </row>
    <row r="74" spans="1:3" ht="12.5">
      <c r="A74" s="15" t="s">
        <v>73</v>
      </c>
      <c r="B74" s="5" t="s">
        <v>7</v>
      </c>
      <c r="C74" s="6">
        <f>28+2.4+4+1.5</f>
        <v>35.9</v>
      </c>
    </row>
    <row r="75" spans="1:3" ht="12.5">
      <c r="A75" s="9" t="s">
        <v>74</v>
      </c>
      <c r="B75" s="5" t="s">
        <v>7</v>
      </c>
      <c r="C75" s="6">
        <f>35+1</f>
        <v>36</v>
      </c>
    </row>
    <row r="76" spans="1:3" ht="12.5">
      <c r="A76" s="15" t="s">
        <v>75</v>
      </c>
      <c r="B76" s="5" t="s">
        <v>7</v>
      </c>
      <c r="C76" s="6">
        <f>38+1.5</f>
        <v>39.5</v>
      </c>
    </row>
    <row r="77" spans="1:3" s="23" customFormat="1" ht="12.5">
      <c r="A77" s="21" t="s">
        <v>35</v>
      </c>
      <c r="B77" s="22"/>
      <c r="C77" s="13"/>
    </row>
    <row r="78" spans="1:3" ht="12.5">
      <c r="A78" s="10" t="s">
        <v>76</v>
      </c>
      <c r="B78" s="5" t="s">
        <v>7</v>
      </c>
      <c r="C78" s="6">
        <f>26.64+2+3.6</f>
        <v>32.24</v>
      </c>
    </row>
    <row r="79" spans="1:3" ht="12.5">
      <c r="A79" s="10" t="s">
        <v>77</v>
      </c>
      <c r="B79" s="5" t="s">
        <v>7</v>
      </c>
      <c r="C79" s="6">
        <f>36.29+3.6</f>
        <v>39.89</v>
      </c>
    </row>
    <row r="80" spans="1:3" ht="12.5">
      <c r="A80" s="10" t="s">
        <v>78</v>
      </c>
      <c r="B80" s="5" t="s">
        <v>7</v>
      </c>
      <c r="C80" s="6">
        <f>36.29+2.7+3.6</f>
        <v>42.59</v>
      </c>
    </row>
    <row r="81" spans="1:6" ht="12.5">
      <c r="A81" s="10" t="s">
        <v>79</v>
      </c>
      <c r="B81" s="5" t="s">
        <v>7</v>
      </c>
      <c r="C81" s="6">
        <f>36.29+0.05+1.6+2.7+3.6</f>
        <v>44.24</v>
      </c>
    </row>
    <row r="82" spans="1:6" ht="12.5">
      <c r="A82" s="7" t="s">
        <v>28</v>
      </c>
      <c r="B82" s="19"/>
      <c r="C82" s="13"/>
    </row>
    <row r="83" spans="1:6" ht="12.5">
      <c r="A83" s="10" t="s">
        <v>80</v>
      </c>
      <c r="B83" s="5" t="s">
        <v>7</v>
      </c>
      <c r="C83" s="6">
        <f>48</f>
        <v>48</v>
      </c>
    </row>
    <row r="84" spans="1:6" ht="12.5">
      <c r="A84" s="10" t="s">
        <v>81</v>
      </c>
      <c r="B84" s="5" t="s">
        <v>7</v>
      </c>
      <c r="C84" s="6">
        <f>47.75+10.95</f>
        <v>58.7</v>
      </c>
    </row>
    <row r="85" spans="1:6" ht="12.5">
      <c r="A85" s="7" t="s">
        <v>40</v>
      </c>
      <c r="B85" s="19"/>
      <c r="C85" s="13"/>
    </row>
    <row r="86" spans="1:6" ht="12.5">
      <c r="A86" s="10" t="s">
        <v>82</v>
      </c>
      <c r="B86" s="5" t="s">
        <v>7</v>
      </c>
      <c r="C86" s="6">
        <v>43.69</v>
      </c>
    </row>
    <row r="87" spans="1:6" ht="12.5">
      <c r="A87" s="10" t="s">
        <v>83</v>
      </c>
      <c r="B87" s="5" t="s">
        <v>7</v>
      </c>
      <c r="C87" s="6">
        <v>53.47</v>
      </c>
    </row>
    <row r="88" spans="1:6" ht="15.5">
      <c r="A88" s="33" t="s">
        <v>84</v>
      </c>
      <c r="B88" s="33"/>
      <c r="C88" s="33"/>
      <c r="D88" s="33"/>
      <c r="E88" s="33"/>
      <c r="F88" s="33"/>
    </row>
    <row r="89" spans="1:6" ht="41" customHeight="1">
      <c r="A89" s="34" t="s">
        <v>85</v>
      </c>
      <c r="B89" s="34"/>
      <c r="C89" s="34"/>
      <c r="D89" s="34"/>
      <c r="E89" s="34"/>
      <c r="F89" s="34"/>
    </row>
    <row r="90" spans="1:6" ht="13">
      <c r="A90" s="24" t="s">
        <v>50</v>
      </c>
      <c r="B90" s="25"/>
      <c r="C90" s="25"/>
    </row>
    <row r="91" spans="1:6" ht="12.5">
      <c r="A91" s="10" t="s">
        <v>86</v>
      </c>
      <c r="B91" s="5" t="s">
        <v>7</v>
      </c>
      <c r="C91" s="6">
        <f>40.75+4+5.3</f>
        <v>50.05</v>
      </c>
    </row>
    <row r="92" spans="1:6" ht="12.5">
      <c r="A92" s="10" t="s">
        <v>87</v>
      </c>
      <c r="B92" s="5" t="s">
        <v>7</v>
      </c>
      <c r="C92" s="6">
        <v>67.567499999999995</v>
      </c>
    </row>
    <row r="93" spans="1:6" ht="12.5">
      <c r="A93" s="7" t="s">
        <v>34</v>
      </c>
      <c r="B93" s="19"/>
      <c r="C93" s="13"/>
    </row>
    <row r="94" spans="1:6" ht="12.5">
      <c r="A94" s="10" t="s">
        <v>88</v>
      </c>
      <c r="B94" s="5" t="s">
        <v>7</v>
      </c>
      <c r="C94" s="6">
        <f>42+2.8</f>
        <v>44.8</v>
      </c>
    </row>
    <row r="95" spans="1:6" ht="12.5">
      <c r="A95" s="10" t="s">
        <v>89</v>
      </c>
      <c r="B95" s="5" t="s">
        <v>7</v>
      </c>
      <c r="C95" s="6">
        <v>60.48</v>
      </c>
    </row>
    <row r="96" spans="1:6" ht="12.5">
      <c r="A96" s="7" t="s">
        <v>54</v>
      </c>
      <c r="B96" s="19"/>
      <c r="C96" s="13"/>
    </row>
    <row r="97" spans="1:3" ht="12.5">
      <c r="A97" s="15" t="s">
        <v>90</v>
      </c>
      <c r="B97" s="5" t="s">
        <v>7</v>
      </c>
      <c r="C97" s="6">
        <f>53+5+4+11</f>
        <v>73</v>
      </c>
    </row>
    <row r="98" spans="1:3" ht="12.5">
      <c r="A98" s="15" t="s">
        <v>91</v>
      </c>
      <c r="B98" s="5" t="s">
        <v>7</v>
      </c>
      <c r="C98" s="6">
        <v>98.55</v>
      </c>
    </row>
    <row r="99" spans="1:3" ht="12.5">
      <c r="A99" s="19" t="s">
        <v>92</v>
      </c>
      <c r="B99" s="19"/>
      <c r="C99" s="13"/>
    </row>
    <row r="100" spans="1:3" ht="12.5">
      <c r="A100" s="15" t="s">
        <v>93</v>
      </c>
      <c r="B100" s="5" t="s">
        <v>7</v>
      </c>
      <c r="C100" s="6">
        <v>85</v>
      </c>
    </row>
    <row r="101" spans="1:3" ht="12.5">
      <c r="A101" s="19" t="s">
        <v>35</v>
      </c>
      <c r="B101" s="19"/>
      <c r="C101" s="13"/>
    </row>
    <row r="102" spans="1:3" ht="12.5">
      <c r="A102" s="10" t="s">
        <v>94</v>
      </c>
      <c r="B102" s="5" t="s">
        <v>7</v>
      </c>
      <c r="C102" s="6">
        <f>28.64+2+3.6</f>
        <v>34.24</v>
      </c>
    </row>
    <row r="103" spans="1:3" ht="12.5">
      <c r="A103" s="10" t="s">
        <v>95</v>
      </c>
      <c r="B103" s="5" t="s">
        <v>7</v>
      </c>
      <c r="C103" s="6">
        <f>28.64+2+3.6</f>
        <v>34.24</v>
      </c>
    </row>
    <row r="104" spans="1:3" ht="12.5">
      <c r="A104" s="10" t="s">
        <v>96</v>
      </c>
      <c r="B104" s="5" t="s">
        <v>7</v>
      </c>
      <c r="C104" s="6">
        <f>36.29+2.7+3.6</f>
        <v>42.59</v>
      </c>
    </row>
    <row r="105" spans="1:3" ht="12.5">
      <c r="A105" s="15" t="s">
        <v>97</v>
      </c>
      <c r="B105" s="5" t="s">
        <v>7</v>
      </c>
      <c r="C105" s="6">
        <f>28.64+0.05+2+2+3.6</f>
        <v>36.29</v>
      </c>
    </row>
    <row r="106" spans="1:3" ht="12.5">
      <c r="A106" s="7" t="s">
        <v>28</v>
      </c>
      <c r="B106" s="19"/>
      <c r="C106" s="13"/>
    </row>
    <row r="107" spans="1:3" ht="12.5">
      <c r="A107" s="10" t="s">
        <v>98</v>
      </c>
      <c r="B107" s="5" t="s">
        <v>7</v>
      </c>
      <c r="C107" s="6">
        <f>39.05+10.95</f>
        <v>50</v>
      </c>
    </row>
    <row r="108" spans="1:3" ht="12.5">
      <c r="A108" s="10" t="s">
        <v>99</v>
      </c>
      <c r="B108" s="5" t="s">
        <v>7</v>
      </c>
      <c r="C108" s="6">
        <f>39.05+10.95</f>
        <v>50</v>
      </c>
    </row>
    <row r="109" spans="1:3" ht="12.5">
      <c r="A109" s="10" t="s">
        <v>100</v>
      </c>
      <c r="B109" s="5" t="s">
        <v>7</v>
      </c>
      <c r="C109" s="6">
        <f>50.45+10.95</f>
        <v>61.400000000000006</v>
      </c>
    </row>
    <row r="110" spans="1:3" ht="12.5">
      <c r="A110" s="10" t="s">
        <v>101</v>
      </c>
      <c r="B110" s="5" t="s">
        <v>7</v>
      </c>
      <c r="C110" s="6">
        <f>50.45+10.95</f>
        <v>61.400000000000006</v>
      </c>
    </row>
    <row r="111" spans="1:3" ht="12.5">
      <c r="A111" s="10" t="s">
        <v>102</v>
      </c>
      <c r="B111" s="5" t="s">
        <v>7</v>
      </c>
      <c r="C111" s="6">
        <f>39.13+10.95</f>
        <v>50.08</v>
      </c>
    </row>
    <row r="112" spans="1:3" ht="12.5">
      <c r="A112" s="10" t="s">
        <v>103</v>
      </c>
      <c r="B112" s="5" t="s">
        <v>7</v>
      </c>
      <c r="C112" s="6">
        <f>52.45+10.95</f>
        <v>63.400000000000006</v>
      </c>
    </row>
    <row r="113" spans="1:6" ht="12.5">
      <c r="A113" s="7" t="s">
        <v>57</v>
      </c>
      <c r="B113" s="12"/>
      <c r="C113" s="13"/>
    </row>
    <row r="114" spans="1:6" ht="12.5">
      <c r="A114" s="10" t="s">
        <v>104</v>
      </c>
      <c r="B114" s="5" t="s">
        <v>7</v>
      </c>
      <c r="C114" s="6">
        <f>48.05+1.95</f>
        <v>50</v>
      </c>
    </row>
    <row r="115" spans="1:6" ht="12.5">
      <c r="A115" s="10" t="s">
        <v>105</v>
      </c>
      <c r="B115" s="5" t="s">
        <v>7</v>
      </c>
      <c r="C115" s="6">
        <f>58.75+1.95</f>
        <v>60.7</v>
      </c>
    </row>
    <row r="116" spans="1:6" ht="12.5">
      <c r="A116" s="7" t="s">
        <v>40</v>
      </c>
      <c r="B116" s="12"/>
      <c r="C116" s="13"/>
    </row>
    <row r="117" spans="1:6" ht="12.5">
      <c r="A117" s="10" t="s">
        <v>106</v>
      </c>
      <c r="B117" s="5" t="s">
        <v>7</v>
      </c>
      <c r="C117" s="6">
        <v>45.69</v>
      </c>
    </row>
    <row r="118" spans="1:6" ht="12.5">
      <c r="A118" s="10" t="s">
        <v>107</v>
      </c>
      <c r="B118" s="5" t="s">
        <v>7</v>
      </c>
      <c r="C118" s="6">
        <v>45.69</v>
      </c>
    </row>
    <row r="119" spans="1:6" ht="12.5">
      <c r="A119" s="10" t="s">
        <v>108</v>
      </c>
      <c r="B119" s="5" t="s">
        <v>7</v>
      </c>
      <c r="C119" s="6">
        <v>56.17</v>
      </c>
    </row>
    <row r="120" spans="1:6" ht="12.5">
      <c r="A120" s="10" t="s">
        <v>109</v>
      </c>
      <c r="B120" s="5" t="s">
        <v>7</v>
      </c>
      <c r="C120" s="6">
        <v>56.17</v>
      </c>
    </row>
    <row r="121" spans="1:6" ht="12.5">
      <c r="A121" s="7" t="s">
        <v>15</v>
      </c>
      <c r="B121" s="12"/>
      <c r="C121" s="13"/>
    </row>
    <row r="122" spans="1:6" ht="12.5">
      <c r="A122" s="10" t="s">
        <v>110</v>
      </c>
      <c r="B122" s="5" t="s">
        <v>7</v>
      </c>
      <c r="C122" s="6">
        <f>22.9+2</f>
        <v>24.9</v>
      </c>
    </row>
    <row r="123" spans="1:6" ht="12.5">
      <c r="A123" s="15" t="s">
        <v>111</v>
      </c>
      <c r="B123" s="5" t="s">
        <v>7</v>
      </c>
      <c r="C123" s="6">
        <f>28+3+2.7</f>
        <v>33.700000000000003</v>
      </c>
    </row>
    <row r="124" spans="1:6" ht="12.5">
      <c r="A124" s="10" t="s">
        <v>112</v>
      </c>
      <c r="B124" s="5" t="s">
        <v>7</v>
      </c>
      <c r="C124" s="6">
        <f>22.9+2+2</f>
        <v>26.9</v>
      </c>
    </row>
    <row r="125" spans="1:6" ht="12.5">
      <c r="A125" s="9" t="s">
        <v>113</v>
      </c>
      <c r="B125" s="5" t="s">
        <v>7</v>
      </c>
      <c r="C125" s="6">
        <f>28+1</f>
        <v>29</v>
      </c>
    </row>
    <row r="126" spans="1:6" ht="12.5">
      <c r="A126" s="9" t="s">
        <v>114</v>
      </c>
      <c r="B126" s="5" t="s">
        <v>7</v>
      </c>
      <c r="C126" s="6">
        <f>35+1</f>
        <v>36</v>
      </c>
    </row>
    <row r="127" spans="1:6" ht="12.5">
      <c r="A127" s="35" t="s">
        <v>115</v>
      </c>
      <c r="B127" s="35"/>
      <c r="C127" s="35"/>
      <c r="D127" s="35"/>
      <c r="E127" s="35"/>
      <c r="F127" s="35"/>
    </row>
    <row r="128" spans="1:6" ht="12.5">
      <c r="A128" s="35" t="s">
        <v>116</v>
      </c>
      <c r="B128" s="35"/>
      <c r="C128" s="35"/>
      <c r="D128" s="35"/>
      <c r="E128" s="35"/>
      <c r="F128" s="35"/>
    </row>
    <row r="129" spans="1:6" ht="12.5">
      <c r="A129" s="36" t="s">
        <v>117</v>
      </c>
      <c r="B129" s="36"/>
      <c r="C129" s="36"/>
      <c r="D129" s="36"/>
      <c r="E129" s="36"/>
      <c r="F129" s="36"/>
    </row>
    <row r="130" spans="1:6" ht="12.5">
      <c r="B130" s="27"/>
      <c r="C130" s="28"/>
    </row>
  </sheetData>
  <mergeCells count="11">
    <mergeCell ref="A88:F88"/>
    <mergeCell ref="A89:F89"/>
    <mergeCell ref="A127:F127"/>
    <mergeCell ref="A128:F128"/>
    <mergeCell ref="A129:F129"/>
    <mergeCell ref="A1:A4"/>
    <mergeCell ref="B1:B4"/>
    <mergeCell ref="C1:F1"/>
    <mergeCell ref="C2:E2"/>
    <mergeCell ref="C3:D3"/>
    <mergeCell ref="A60:F60"/>
  </mergeCells>
  <pageMargins left="0" right="0" top="0.39370078740157483" bottom="0.39370078740157483" header="0" footer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Виталий Гришин</cp:lastModifiedBy>
  <cp:revision>1</cp:revision>
  <dcterms:created xsi:type="dcterms:W3CDTF">2025-03-11T15:54:34Z</dcterms:created>
  <dcterms:modified xsi:type="dcterms:W3CDTF">2025-03-11T15:54:34Z</dcterms:modified>
</cp:coreProperties>
</file>